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'Лист1'!$6:$8</definedName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<sst xmlns="http://schemas.openxmlformats.org/spreadsheetml/2006/main" count="75" uniqueCount="59">
  <si>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</si>
  <si>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</si>
  <si>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</si>
  <si>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</si>
  <si>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</si>
  <si>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</si>
  <si>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</si>
  <si>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</si>
  <si>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>Програма охорони природного середовища та раціонального використання природних ресурсів м. Старокостянтинів на 2007-2012 роки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</si>
  <si>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</si>
  <si>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</si>
  <si>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</si>
  <si>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</si>
  <si>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</si>
  <si>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</si>
  <si>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</si>
  <si>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</si>
  <si>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</si>
  <si>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</si>
  <si>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</si>
  <si>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</si>
  <si>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</si>
  <si>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</si>
  <si>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</si>
  <si>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</si>
  <si>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додаток3</t>
  </si>
  <si>
    <t>коонтроль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</si>
  <si>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</si>
  <si>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</si>
  <si>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</si>
  <si>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</si>
  <si>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</si>
  <si>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</si>
  <si>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</si>
  <si>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</si>
  <si>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</si>
  <si>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</si>
  <si>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>Перелік державних та регіональних програм по бюджету міста Старокостянтинів на 2012 рік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</si>
  <si>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</si>
  <si>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</si>
  <si>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</si>
  <si>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</si>
  <si>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</si>
  <si>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</si>
  <si>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</si>
  <si>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розвитку Старокостянтинівської житлово-експлуатаційної контори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</si>
  <si>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</si>
  <si>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</si>
  <si>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</si>
  <si>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</si>
  <si>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</si>
  <si>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Капітальний ремонт житлового фонду місцевих органів влади</t>
  </si>
  <si>
    <t>Внески органів влади Автономної Республіки Крим та органів місцевого самоврядування у статутні фонди суб"єктів підприємницької дяльності</t>
  </si>
  <si>
    <t>Комплексна програма запобігання та зменшення впливу надзвичайних ситуацій техногенного та природного характеру 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</si>
  <si>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</si>
  <si>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</si>
  <si>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Старокостянтинівської міжрайонної прокуратури та Старокостянтинівскої міської ради на 2012-2014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</si>
  <si>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</si>
  <si>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до  рішення 21  сесії міської ради від 30.03.2012р. № 9  "Про внесення змін до бюджету міста на 2012 рік"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</si>
</sst>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4" xfId="0" applyFont="1" applyBorder="1" applyAlignment="1">
      <alignment horizontal="justify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lkosof-8c903d\pochta\Documents%20and%20Settings\Administrator\Desktop\&#1073;&#1102;&#1076;&#1078;&#1077;&#1090;%202011\&#1088;&#1110;&#1096;&#1077;&#1085;&#1085;&#1103;\15\&#1076;&#1086;&#1076;&#1072;&#1090;&#1086;&#1082;2_&#1074;&#1085;&#1077;&#1089;_&#1079;&#1084;&#1110;&#1085;_&#1073;&#1102;&#1076;&#1078;_&#1090;&#1088;&#1072;&#1074;&#1077;&#1085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76;&#1086;&#1076;&#1072;&#1090;&#1086;&#1082;2_&#1073;&#1102;&#1076;&#1078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76;&#1086;&#1076;&#1072;&#1090;&#1086;&#1082;3_&#1073;&#1102;&#1076;&#1078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76;&#1086;&#1076;&#1072;&#1090;&#1086;&#1082;2_&#1073;&#1102;&#1076;&#1078;&#1077;&#1090;_&#1083;&#1102;&#1090;&#1080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76;&#1086;&#1076;&#1072;&#1090;&#1086;&#1082;3_&#1073;&#1102;&#1076;&#1078;&#1077;&#1090;_&#1083;&#1102;&#1090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4">
          <cell r="F74">
            <v>1130639.6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1">
          <cell r="M51">
            <v>50524</v>
          </cell>
        </row>
        <row r="66">
          <cell r="M66">
            <v>60000</v>
          </cell>
        </row>
        <row r="67">
          <cell r="M67">
            <v>140000</v>
          </cell>
        </row>
        <row r="76">
          <cell r="M76">
            <v>2538400</v>
          </cell>
        </row>
        <row r="78">
          <cell r="M78">
            <v>150000</v>
          </cell>
        </row>
        <row r="80">
          <cell r="M80">
            <v>60000</v>
          </cell>
        </row>
        <row r="81">
          <cell r="M81">
            <v>87900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M28">
            <v>1200000</v>
          </cell>
        </row>
        <row r="29">
          <cell r="M29">
            <v>1600000</v>
          </cell>
        </row>
        <row r="30">
          <cell r="M30">
            <v>550000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9">
          <cell r="M49">
            <v>68314.59</v>
          </cell>
        </row>
        <row r="58">
          <cell r="M58">
            <v>48319</v>
          </cell>
        </row>
        <row r="70">
          <cell r="M70">
            <v>105309.01</v>
          </cell>
        </row>
        <row r="81">
          <cell r="M81">
            <v>171681</v>
          </cell>
        </row>
        <row r="91">
          <cell r="M91">
            <v>390965.25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0">
          <cell r="M50">
            <v>20880</v>
          </cell>
        </row>
        <row r="75">
          <cell r="M75">
            <v>2924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85" zoomScaleNormal="85" zoomScalePageLayoutView="0" workbookViewId="0" topLeftCell="A1">
      <pane xSplit="1" ySplit="7" topLeftCell="C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" sqref="K2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9" max="9" width="12.25390625" style="0" bestFit="1" customWidth="1"/>
    <col min="10" max="10" width="12.00390625" style="0" customWidth="1"/>
    <col min="11" max="11" width="10.75390625" style="0" bestFit="1" customWidth="1"/>
    <col min="12" max="12" width="12.25390625" style="0" customWidth="1"/>
  </cols>
  <sheetData>
    <row r="1" spans="1:9" ht="14.25">
      <c r="A1" s="1"/>
      <c r="B1" s="1"/>
      <c r="C1" s="1"/>
      <c r="D1" s="1"/>
      <c r="E1" s="1"/>
      <c r="F1" s="1" t="s">
        <v>33</v>
      </c>
      <c r="G1" s="1"/>
      <c r="H1" s="1"/>
      <c r="I1" s="1"/>
    </row>
    <row r="2" spans="1:9" ht="52.5" customHeight="1">
      <c r="A2" s="1"/>
      <c r="B2" s="1"/>
      <c r="C2" s="1"/>
      <c r="D2" s="1"/>
      <c r="E2" s="1"/>
      <c r="F2" s="35" t="s">
        <v>58</v>
      </c>
      <c r="G2" s="35"/>
      <c r="H2" s="1"/>
      <c r="I2" s="1"/>
    </row>
    <row r="3" spans="1:9" ht="14.25">
      <c r="A3" s="1"/>
      <c r="B3" s="1"/>
      <c r="C3" s="1"/>
      <c r="D3" s="1"/>
      <c r="E3" s="1"/>
      <c r="F3" s="2"/>
      <c r="G3" s="1"/>
      <c r="H3" s="1"/>
      <c r="I3" s="1"/>
    </row>
    <row r="4" spans="1:9" ht="15">
      <c r="A4" s="36" t="s">
        <v>37</v>
      </c>
      <c r="B4" s="37"/>
      <c r="C4" s="37"/>
      <c r="D4" s="37"/>
      <c r="E4" s="37"/>
      <c r="F4" s="37"/>
      <c r="G4" s="37"/>
      <c r="H4" s="1"/>
      <c r="I4" s="1"/>
    </row>
    <row r="5" spans="1:9" ht="15" thickBot="1">
      <c r="A5" s="1"/>
      <c r="B5" s="1"/>
      <c r="C5" s="1"/>
      <c r="D5" s="1"/>
      <c r="E5" s="1"/>
      <c r="F5" s="1"/>
      <c r="G5" s="1" t="s">
        <v>10</v>
      </c>
      <c r="H5" s="1"/>
      <c r="I5" s="1"/>
    </row>
    <row r="6" spans="1:10" ht="86.25" thickBot="1">
      <c r="A6" s="3" t="s">
        <v>0</v>
      </c>
      <c r="B6" s="4" t="s">
        <v>1</v>
      </c>
      <c r="C6" s="44" t="s">
        <v>2</v>
      </c>
      <c r="D6" s="45"/>
      <c r="E6" s="44" t="s">
        <v>3</v>
      </c>
      <c r="F6" s="45"/>
      <c r="G6" s="5" t="s">
        <v>4</v>
      </c>
      <c r="H6" s="1"/>
      <c r="I6" s="1" t="s">
        <v>25</v>
      </c>
      <c r="J6" t="s">
        <v>26</v>
      </c>
    </row>
    <row r="7" spans="1:9" ht="87" customHeight="1">
      <c r="A7" s="6" t="s">
        <v>5</v>
      </c>
      <c r="B7" s="22" t="s">
        <v>20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  <c r="I7" s="1"/>
    </row>
    <row r="8" spans="1:9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  <c r="I8" s="1"/>
    </row>
    <row r="9" spans="1:9" ht="38.25" customHeight="1">
      <c r="A9" s="11" t="s">
        <v>38</v>
      </c>
      <c r="B9" s="41" t="s">
        <v>9</v>
      </c>
      <c r="C9" s="42"/>
      <c r="D9" s="42"/>
      <c r="E9" s="42"/>
      <c r="F9" s="43"/>
      <c r="G9" s="12"/>
      <c r="H9" s="1"/>
      <c r="I9" s="1"/>
    </row>
    <row r="10" spans="1:10" ht="47.25" customHeight="1">
      <c r="A10" s="27" t="s">
        <v>21</v>
      </c>
      <c r="B10" s="28" t="s">
        <v>22</v>
      </c>
      <c r="C10" s="14" t="s">
        <v>23</v>
      </c>
      <c r="D10" s="13">
        <f>19000+701.19</f>
        <v>19701.19</v>
      </c>
      <c r="E10" s="14"/>
      <c r="F10" s="13"/>
      <c r="G10" s="15">
        <f>D10+F10</f>
        <v>19701.19</v>
      </c>
      <c r="H10" s="1"/>
      <c r="I10" s="17">
        <f>'[4]Лист1'!$M$49</f>
        <v>68314.59</v>
      </c>
      <c r="J10" s="23">
        <f>G10+G11+G12-I10</f>
        <v>0</v>
      </c>
    </row>
    <row r="11" spans="1:10" ht="43.5" customHeight="1">
      <c r="A11" s="27" t="s">
        <v>21</v>
      </c>
      <c r="B11" s="28" t="s">
        <v>22</v>
      </c>
      <c r="C11" s="14" t="s">
        <v>24</v>
      </c>
      <c r="D11" s="13">
        <f>31610+2003.4</f>
        <v>33613.4</v>
      </c>
      <c r="E11" s="14"/>
      <c r="F11" s="13"/>
      <c r="G11" s="15">
        <f>D11+F11</f>
        <v>33613.4</v>
      </c>
      <c r="H11" s="1"/>
      <c r="I11" s="1"/>
      <c r="J11" s="23"/>
    </row>
    <row r="12" spans="1:10" ht="52.5" customHeight="1">
      <c r="A12" s="27" t="s">
        <v>21</v>
      </c>
      <c r="B12" s="28" t="s">
        <v>22</v>
      </c>
      <c r="C12" s="14" t="s">
        <v>34</v>
      </c>
      <c r="D12" s="13">
        <f>15000</f>
        <v>15000</v>
      </c>
      <c r="E12" s="14"/>
      <c r="F12" s="13"/>
      <c r="G12" s="15">
        <f>D12+F12</f>
        <v>15000</v>
      </c>
      <c r="H12" s="1"/>
      <c r="I12" s="1"/>
      <c r="J12" s="23"/>
    </row>
    <row r="13" spans="1:10" ht="51" customHeight="1">
      <c r="A13" s="16">
        <v>100203</v>
      </c>
      <c r="B13" s="14" t="s">
        <v>11</v>
      </c>
      <c r="C13" s="14" t="s">
        <v>40</v>
      </c>
      <c r="D13" s="13">
        <v>550000</v>
      </c>
      <c r="E13" s="14"/>
      <c r="F13" s="16"/>
      <c r="G13" s="15">
        <f aca="true" t="shared" si="0" ref="G13:G30">D13+F13</f>
        <v>550000</v>
      </c>
      <c r="H13" s="1"/>
      <c r="I13" s="17">
        <f>'[3]Лист1'!$M$30</f>
        <v>550000</v>
      </c>
      <c r="J13" s="23">
        <f>I13-G13</f>
        <v>0</v>
      </c>
    </row>
    <row r="14" spans="1:10" ht="60.75" customHeight="1">
      <c r="A14" s="16">
        <v>100203</v>
      </c>
      <c r="B14" s="14" t="s">
        <v>11</v>
      </c>
      <c r="C14" s="14" t="s">
        <v>41</v>
      </c>
      <c r="D14" s="13">
        <v>1600000</v>
      </c>
      <c r="E14" s="14"/>
      <c r="F14" s="16"/>
      <c r="G14" s="15">
        <f t="shared" si="0"/>
        <v>1600000</v>
      </c>
      <c r="H14" s="1"/>
      <c r="I14" s="17">
        <f>'[3]Лист1'!$M$29</f>
        <v>1600000</v>
      </c>
      <c r="J14" s="23">
        <f>I14-G14</f>
        <v>0</v>
      </c>
    </row>
    <row r="15" spans="1:10" ht="48" customHeight="1">
      <c r="A15" s="16">
        <v>100203</v>
      </c>
      <c r="B15" s="14" t="s">
        <v>11</v>
      </c>
      <c r="C15" s="14" t="s">
        <v>42</v>
      </c>
      <c r="D15" s="13">
        <v>1200000</v>
      </c>
      <c r="E15" s="14"/>
      <c r="F15" s="16"/>
      <c r="G15" s="15">
        <f>D15+F15</f>
        <v>1200000</v>
      </c>
      <c r="H15" s="1"/>
      <c r="I15" s="17">
        <f>'[3]Лист1'!$M$28</f>
        <v>1200000</v>
      </c>
      <c r="J15" s="23">
        <f>I15-G15</f>
        <v>0</v>
      </c>
    </row>
    <row r="16" spans="1:10" ht="42.75">
      <c r="A16" s="16">
        <v>110502</v>
      </c>
      <c r="B16" s="14" t="s">
        <v>28</v>
      </c>
      <c r="C16" s="14" t="s">
        <v>27</v>
      </c>
      <c r="D16" s="13">
        <f>139148</f>
        <v>139148</v>
      </c>
      <c r="E16" s="14"/>
      <c r="F16" s="16"/>
      <c r="G16" s="15">
        <f t="shared" si="0"/>
        <v>139148</v>
      </c>
      <c r="H16" s="1"/>
      <c r="I16" s="17">
        <f>139148</f>
        <v>139148</v>
      </c>
      <c r="J16" s="23">
        <f>I16-G16</f>
        <v>0</v>
      </c>
    </row>
    <row r="17" spans="1:10" ht="45.75" customHeight="1">
      <c r="A17" s="16">
        <v>120100</v>
      </c>
      <c r="B17" s="14" t="s">
        <v>12</v>
      </c>
      <c r="C17" s="14" t="s">
        <v>43</v>
      </c>
      <c r="D17" s="13">
        <v>60000</v>
      </c>
      <c r="E17" s="14"/>
      <c r="F17" s="16"/>
      <c r="G17" s="15">
        <f t="shared" si="0"/>
        <v>60000</v>
      </c>
      <c r="H17" s="1"/>
      <c r="I17" s="17">
        <f>'[2]Лист1'!$M$66</f>
        <v>60000</v>
      </c>
      <c r="J17" s="23">
        <f aca="true" t="shared" si="1" ref="J17:J30">I17-G17</f>
        <v>0</v>
      </c>
    </row>
    <row r="18" spans="1:10" ht="33" customHeight="1">
      <c r="A18" s="16">
        <v>120201</v>
      </c>
      <c r="B18" s="14" t="s">
        <v>13</v>
      </c>
      <c r="C18" s="14" t="s">
        <v>44</v>
      </c>
      <c r="D18" s="13">
        <v>140000</v>
      </c>
      <c r="E18" s="14"/>
      <c r="F18" s="16"/>
      <c r="G18" s="15">
        <f t="shared" si="0"/>
        <v>140000</v>
      </c>
      <c r="H18" s="1"/>
      <c r="I18" s="17">
        <f>'[2]Лист1'!$M$67</f>
        <v>140000</v>
      </c>
      <c r="J18" s="23">
        <f t="shared" si="1"/>
        <v>0</v>
      </c>
    </row>
    <row r="19" spans="1:10" ht="44.25" customHeight="1">
      <c r="A19" s="16">
        <v>130102</v>
      </c>
      <c r="B19" s="14" t="s">
        <v>29</v>
      </c>
      <c r="C19" s="14" t="s">
        <v>48</v>
      </c>
      <c r="D19" s="13">
        <f>100000+5309.01</f>
        <v>105309.01</v>
      </c>
      <c r="E19" s="14"/>
      <c r="F19" s="16"/>
      <c r="G19" s="15">
        <f t="shared" si="0"/>
        <v>105309.01</v>
      </c>
      <c r="H19" s="1"/>
      <c r="I19" s="17">
        <f>'[4]Лист1'!$M$70</f>
        <v>105309.01</v>
      </c>
      <c r="J19" s="23">
        <f t="shared" si="1"/>
        <v>0</v>
      </c>
    </row>
    <row r="20" spans="1:12" ht="63" customHeight="1">
      <c r="A20" s="16">
        <v>100102</v>
      </c>
      <c r="B20" s="31" t="s">
        <v>51</v>
      </c>
      <c r="C20" s="14"/>
      <c r="D20" s="13"/>
      <c r="E20" s="14" t="s">
        <v>45</v>
      </c>
      <c r="F20" s="25">
        <f>48319</f>
        <v>48319</v>
      </c>
      <c r="G20" s="26">
        <f t="shared" si="0"/>
        <v>48319</v>
      </c>
      <c r="H20" s="1"/>
      <c r="I20" s="17">
        <f>'[4]Лист1'!$M$58</f>
        <v>48319</v>
      </c>
      <c r="J20" s="23">
        <f t="shared" si="1"/>
        <v>0</v>
      </c>
      <c r="K20" s="23">
        <f>'[1]Лист1'!$F$74</f>
        <v>1130639.6</v>
      </c>
      <c r="L20" s="23">
        <f>K20-G20</f>
        <v>1082320.6</v>
      </c>
    </row>
    <row r="21" spans="1:12" ht="63" customHeight="1">
      <c r="A21" s="16">
        <v>180409</v>
      </c>
      <c r="B21" s="32" t="s">
        <v>52</v>
      </c>
      <c r="C21" s="14"/>
      <c r="D21" s="13"/>
      <c r="E21" s="14" t="s">
        <v>45</v>
      </c>
      <c r="F21" s="25">
        <f>171681</f>
        <v>171681</v>
      </c>
      <c r="G21" s="26">
        <f t="shared" si="0"/>
        <v>171681</v>
      </c>
      <c r="H21" s="1"/>
      <c r="I21" s="17">
        <f>'[4]Лист1'!$M$81</f>
        <v>171681</v>
      </c>
      <c r="J21" s="23">
        <f>I21-G21</f>
        <v>0</v>
      </c>
      <c r="K21" s="23"/>
      <c r="L21" s="23"/>
    </row>
    <row r="22" spans="1:12" ht="64.5" customHeight="1">
      <c r="A22" s="16">
        <v>170703</v>
      </c>
      <c r="B22" s="14" t="s">
        <v>14</v>
      </c>
      <c r="C22" s="14"/>
      <c r="D22" s="13"/>
      <c r="E22" s="14" t="s">
        <v>41</v>
      </c>
      <c r="F22" s="16">
        <f>323400+46000</f>
        <v>369400</v>
      </c>
      <c r="G22" s="15">
        <f t="shared" si="0"/>
        <v>369400</v>
      </c>
      <c r="H22" s="1"/>
      <c r="I22" s="17">
        <f>'[2]Лист1'!$M$76</f>
        <v>2538400</v>
      </c>
      <c r="J22" s="23">
        <f t="shared" si="1"/>
        <v>2169000</v>
      </c>
      <c r="K22">
        <f>2169000</f>
        <v>2169000</v>
      </c>
      <c r="L22" s="23">
        <f>J22-K22</f>
        <v>0</v>
      </c>
    </row>
    <row r="23" spans="1:12" ht="80.25" customHeight="1">
      <c r="A23" s="16">
        <v>210106</v>
      </c>
      <c r="B23" s="30" t="s">
        <v>49</v>
      </c>
      <c r="C23" s="14" t="s">
        <v>50</v>
      </c>
      <c r="D23" s="13">
        <f>20880</f>
        <v>20880</v>
      </c>
      <c r="E23" s="14"/>
      <c r="F23" s="16"/>
      <c r="G23" s="26">
        <f>D23+F23</f>
        <v>20880</v>
      </c>
      <c r="H23" s="1"/>
      <c r="I23" s="17">
        <f>'[5]Лист1'!$M$50</f>
        <v>20880</v>
      </c>
      <c r="J23" s="23">
        <f t="shared" si="1"/>
        <v>0</v>
      </c>
      <c r="L23" s="23"/>
    </row>
    <row r="24" spans="1:10" ht="46.5" customHeight="1">
      <c r="A24" s="16">
        <v>210110</v>
      </c>
      <c r="B24" s="14" t="s">
        <v>16</v>
      </c>
      <c r="C24" s="14" t="s">
        <v>46</v>
      </c>
      <c r="D24" s="13">
        <v>150000</v>
      </c>
      <c r="E24" s="24"/>
      <c r="F24" s="25"/>
      <c r="G24" s="26">
        <f>D24+F24</f>
        <v>150000</v>
      </c>
      <c r="H24" s="1"/>
      <c r="I24" s="17">
        <f>'[2]Лист1'!$M$78</f>
        <v>150000</v>
      </c>
      <c r="J24" s="23">
        <f t="shared" si="1"/>
        <v>0</v>
      </c>
    </row>
    <row r="25" spans="1:10" ht="76.5" customHeight="1">
      <c r="A25" s="16">
        <v>240601</v>
      </c>
      <c r="B25" s="14" t="s">
        <v>15</v>
      </c>
      <c r="C25" s="14"/>
      <c r="D25" s="13"/>
      <c r="E25" s="14" t="s">
        <v>8</v>
      </c>
      <c r="F25" s="16">
        <v>60000</v>
      </c>
      <c r="G25" s="15">
        <f t="shared" si="0"/>
        <v>60000</v>
      </c>
      <c r="H25" s="1"/>
      <c r="I25" s="17">
        <f>'[2]Лист1'!$M$80</f>
        <v>60000</v>
      </c>
      <c r="J25" s="23">
        <f t="shared" si="1"/>
        <v>0</v>
      </c>
    </row>
    <row r="26" spans="1:10" ht="74.25" customHeight="1">
      <c r="A26" s="16">
        <v>240602</v>
      </c>
      <c r="B26" s="14" t="s">
        <v>47</v>
      </c>
      <c r="C26" s="14"/>
      <c r="D26" s="13"/>
      <c r="E26" s="14" t="s">
        <v>8</v>
      </c>
      <c r="F26" s="16">
        <f>40000+36600+11300</f>
        <v>87900</v>
      </c>
      <c r="G26" s="15">
        <f t="shared" si="0"/>
        <v>87900</v>
      </c>
      <c r="H26" s="1"/>
      <c r="I26" s="17">
        <f>'[2]Лист1'!$M$81</f>
        <v>87900</v>
      </c>
      <c r="J26" s="23">
        <f t="shared" si="1"/>
        <v>0</v>
      </c>
    </row>
    <row r="27" spans="1:10" ht="77.25" customHeight="1">
      <c r="A27" s="16">
        <v>250344</v>
      </c>
      <c r="B27" s="14" t="s">
        <v>54</v>
      </c>
      <c r="C27" s="14"/>
      <c r="D27" s="13"/>
      <c r="E27" s="34" t="s">
        <v>55</v>
      </c>
      <c r="F27" s="16">
        <v>400000</v>
      </c>
      <c r="G27" s="15">
        <f t="shared" si="0"/>
        <v>400000</v>
      </c>
      <c r="H27" s="1"/>
      <c r="I27" s="17"/>
      <c r="J27" s="23"/>
    </row>
    <row r="28" spans="1:10" ht="57" customHeight="1">
      <c r="A28" s="16">
        <v>250344</v>
      </c>
      <c r="B28" s="14" t="s">
        <v>54</v>
      </c>
      <c r="C28" s="14"/>
      <c r="D28" s="13"/>
      <c r="E28" s="34" t="s">
        <v>56</v>
      </c>
      <c r="F28" s="16">
        <v>200000</v>
      </c>
      <c r="G28" s="15">
        <v>200000</v>
      </c>
      <c r="H28" s="1"/>
      <c r="I28" s="17"/>
      <c r="J28" s="23"/>
    </row>
    <row r="29" spans="1:10" ht="72" customHeight="1">
      <c r="A29" s="16">
        <v>250344</v>
      </c>
      <c r="B29" s="14" t="s">
        <v>54</v>
      </c>
      <c r="C29" s="14"/>
      <c r="D29" s="13"/>
      <c r="E29" s="33" t="s">
        <v>57</v>
      </c>
      <c r="F29" s="16">
        <v>200000</v>
      </c>
      <c r="G29" s="15">
        <v>200000</v>
      </c>
      <c r="H29" s="1"/>
      <c r="I29" s="17"/>
      <c r="J29" s="23"/>
    </row>
    <row r="30" spans="1:10" ht="56.25" customHeight="1">
      <c r="A30" s="16">
        <v>250404</v>
      </c>
      <c r="B30" s="14" t="s">
        <v>35</v>
      </c>
      <c r="C30" s="14" t="s">
        <v>36</v>
      </c>
      <c r="D30" s="13">
        <f>300000+90965.25</f>
        <v>390965.25</v>
      </c>
      <c r="E30" s="14"/>
      <c r="F30" s="16"/>
      <c r="G30" s="15">
        <f t="shared" si="0"/>
        <v>390965.25</v>
      </c>
      <c r="H30" s="1"/>
      <c r="I30" s="17">
        <f>'[4]Лист1'!$M$91</f>
        <v>390965.25</v>
      </c>
      <c r="J30" s="23">
        <f t="shared" si="1"/>
        <v>0</v>
      </c>
    </row>
    <row r="31" spans="1:10" ht="15">
      <c r="A31" s="29" t="s">
        <v>39</v>
      </c>
      <c r="B31" s="46" t="s">
        <v>30</v>
      </c>
      <c r="C31" s="47"/>
      <c r="D31" s="47"/>
      <c r="E31" s="47"/>
      <c r="F31" s="47"/>
      <c r="G31" s="48"/>
      <c r="H31" s="1"/>
      <c r="I31" s="17"/>
      <c r="J31" s="23"/>
    </row>
    <row r="32" spans="1:10" ht="85.5" customHeight="1">
      <c r="A32" s="27" t="s">
        <v>31</v>
      </c>
      <c r="B32" s="28" t="s">
        <v>32</v>
      </c>
      <c r="C32" s="14" t="s">
        <v>34</v>
      </c>
      <c r="D32" s="13">
        <f>50524</f>
        <v>50524</v>
      </c>
      <c r="E32" s="14"/>
      <c r="F32" s="13"/>
      <c r="G32" s="15">
        <f>D32+F32</f>
        <v>50524</v>
      </c>
      <c r="H32" s="1"/>
      <c r="I32" s="17">
        <f>'[2]Лист1'!$M$51</f>
        <v>50524</v>
      </c>
      <c r="J32" s="23">
        <f>I32-G32</f>
        <v>0</v>
      </c>
    </row>
    <row r="33" spans="1:10" ht="85.5" customHeight="1">
      <c r="A33" s="16">
        <v>210106</v>
      </c>
      <c r="B33" s="30" t="s">
        <v>49</v>
      </c>
      <c r="C33" s="14" t="s">
        <v>53</v>
      </c>
      <c r="D33" s="13">
        <f>2924</f>
        <v>2924</v>
      </c>
      <c r="E33" s="14"/>
      <c r="F33" s="13"/>
      <c r="G33" s="15">
        <f>D33+F33</f>
        <v>2924</v>
      </c>
      <c r="H33" s="1"/>
      <c r="I33" s="17">
        <f>'[5]Лист1'!$M$75</f>
        <v>2924</v>
      </c>
      <c r="J33" s="23">
        <f>I33-G33</f>
        <v>0</v>
      </c>
    </row>
    <row r="34" spans="1:10" ht="15">
      <c r="A34" s="38" t="s">
        <v>19</v>
      </c>
      <c r="B34" s="39"/>
      <c r="C34" s="40"/>
      <c r="D34" s="18">
        <f>SUM(D10:D30)+D32+D33</f>
        <v>4478064.85</v>
      </c>
      <c r="E34" s="19"/>
      <c r="F34" s="18">
        <f>SUM(F10:F30)+F32+F33</f>
        <v>1537300</v>
      </c>
      <c r="G34" s="18">
        <f>SUM(G10:G30)+G32+G33</f>
        <v>6015364.85</v>
      </c>
      <c r="H34" s="1"/>
      <c r="I34" s="17"/>
      <c r="J34" s="23"/>
    </row>
    <row r="35" spans="1:9" ht="14.25">
      <c r="A35" s="1"/>
      <c r="B35" s="20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7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21" t="s">
        <v>17</v>
      </c>
      <c r="C38" s="1"/>
      <c r="D38" s="21" t="s">
        <v>18</v>
      </c>
      <c r="E38" s="1"/>
      <c r="F38" s="1"/>
      <c r="G38" s="1"/>
      <c r="H38" s="1"/>
      <c r="I38" s="1"/>
    </row>
    <row r="39" spans="1:9" ht="14.25">
      <c r="A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7"/>
      <c r="E44" s="1"/>
      <c r="F44" s="17"/>
      <c r="G44" s="1"/>
      <c r="H44" s="1"/>
      <c r="I44" s="1"/>
    </row>
    <row r="45" spans="1:9" ht="14.25">
      <c r="A45" s="1"/>
      <c r="B45" s="1"/>
      <c r="C45" s="1"/>
      <c r="D45" s="17"/>
      <c r="E45" s="1"/>
      <c r="F45" s="17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7"/>
      <c r="E48" s="1"/>
      <c r="F48" s="17"/>
      <c r="G48" s="1"/>
      <c r="H48" s="1"/>
      <c r="I48" s="1"/>
    </row>
    <row r="49" spans="1:9" ht="14.25">
      <c r="A49" s="1"/>
      <c r="B49" s="1"/>
      <c r="C49" s="1"/>
      <c r="D49" s="17"/>
      <c r="E49" s="1"/>
      <c r="F49" s="17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7"/>
      <c r="E51" s="1"/>
      <c r="F51" s="17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7"/>
      <c r="E56" s="1"/>
      <c r="F56" s="17"/>
      <c r="G56" s="17"/>
      <c r="H56" s="1"/>
      <c r="I56" s="1"/>
    </row>
    <row r="57" spans="1:9" ht="14.25">
      <c r="A57" s="1"/>
      <c r="B57" s="1"/>
      <c r="C57" s="1"/>
      <c r="D57" s="17"/>
      <c r="E57" s="1"/>
      <c r="F57" s="17"/>
      <c r="G57" s="17"/>
      <c r="H57" s="1"/>
      <c r="I57" s="1"/>
    </row>
    <row r="58" spans="1:9" ht="14.25">
      <c r="A58" s="1"/>
      <c r="B58" s="1"/>
      <c r="C58" s="1"/>
      <c r="D58" s="1"/>
      <c r="E58" s="1"/>
      <c r="F58" s="1"/>
      <c r="G58" s="17"/>
      <c r="H58" s="1"/>
      <c r="I58" s="1"/>
    </row>
    <row r="59" spans="1:9" ht="14.25">
      <c r="A59" s="1"/>
      <c r="B59" s="1"/>
      <c r="C59" s="1"/>
      <c r="D59" s="1"/>
      <c r="E59" s="1"/>
      <c r="F59" s="1"/>
      <c r="G59" s="17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7"/>
      <c r="E61" s="1"/>
      <c r="F61" s="17"/>
      <c r="G61" s="17"/>
      <c r="H61" s="1"/>
      <c r="I61" s="1"/>
    </row>
    <row r="62" spans="1:9" ht="14.25">
      <c r="A62" s="1"/>
      <c r="B62" s="1"/>
      <c r="C62" s="1"/>
      <c r="D62" s="17"/>
      <c r="E62" s="1"/>
      <c r="F62" s="17"/>
      <c r="G62" s="17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</sheetData>
  <sheetProtection/>
  <mergeCells count="7">
    <mergeCell ref="F2:G2"/>
    <mergeCell ref="A4:G4"/>
    <mergeCell ref="A34:C34"/>
    <mergeCell ref="B9:F9"/>
    <mergeCell ref="C6:D6"/>
    <mergeCell ref="E6:F6"/>
    <mergeCell ref="B31:G31"/>
  </mergeCells>
  <printOptions/>
  <pageMargins left="0.4330708661417323" right="0.35433070866141736" top="0.5905511811023623" bottom="0.5905511811023623" header="0" footer="0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2012-03-20T07:33:04Z</cp:lastPrinted>
  <dcterms:created xsi:type="dcterms:W3CDTF">2010-05-26T13:46:29Z</dcterms:created>
  <dcterms:modified xsi:type="dcterms:W3CDTF">2012-04-03T06:33:51Z</dcterms:modified>
  <cp:category/>
  <cp:version/>
  <cp:contentType/>
  <cp:contentStatus/>
</cp:coreProperties>
</file>